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1595" windowHeight="8955"/>
  </bookViews>
  <sheets>
    <sheet name="Lohnkostenkalkulation" sheetId="2" r:id="rId1"/>
  </sheets>
  <calcPr calcId="145621"/>
</workbook>
</file>

<file path=xl/calcChain.xml><?xml version="1.0" encoding="utf-8"?>
<calcChain xmlns="http://schemas.openxmlformats.org/spreadsheetml/2006/main">
  <c r="E6" i="2" l="1"/>
  <c r="D8" i="2" l="1"/>
  <c r="D17" i="2"/>
  <c r="D9" i="2"/>
  <c r="F9" i="2"/>
  <c r="E8" i="2"/>
  <c r="E11" i="2"/>
  <c r="E9" i="2"/>
  <c r="F8" i="2"/>
  <c r="B30" i="2"/>
  <c r="B31" i="2"/>
  <c r="B32" i="2"/>
  <c r="B33" i="2"/>
  <c r="B34" i="2"/>
  <c r="F20" i="2"/>
  <c r="F22" i="2" s="1"/>
  <c r="F6" i="2"/>
  <c r="E20" i="2"/>
  <c r="E22" i="2" s="1"/>
  <c r="E13" i="2"/>
  <c r="E16" i="2"/>
  <c r="E14" i="2"/>
  <c r="E18" i="2"/>
  <c r="E17" i="2"/>
  <c r="E15" i="2"/>
  <c r="F11" i="2"/>
  <c r="F13" i="2"/>
  <c r="F17" i="2"/>
  <c r="F14" i="2"/>
  <c r="F16" i="2"/>
  <c r="F18" i="2"/>
  <c r="F15" i="2"/>
  <c r="F28" i="2" l="1"/>
  <c r="F38" i="2" s="1"/>
  <c r="F27" i="2"/>
  <c r="E19" i="2"/>
  <c r="F19" i="2"/>
  <c r="C16" i="2"/>
  <c r="C13" i="2"/>
  <c r="C14" i="2"/>
  <c r="C17" i="2"/>
  <c r="C18" i="2"/>
  <c r="D18" i="2"/>
  <c r="D13" i="2"/>
  <c r="J11" i="2"/>
  <c r="D14" i="2"/>
  <c r="D15" i="2"/>
  <c r="D16" i="2"/>
  <c r="C15" i="2"/>
  <c r="F29" i="2" l="1"/>
  <c r="C19" i="2"/>
  <c r="C20" i="2" s="1"/>
  <c r="C22" i="2" s="1"/>
  <c r="D19" i="2"/>
  <c r="D20" i="2" s="1"/>
  <c r="D22" i="2" s="1"/>
  <c r="H22" i="2" l="1"/>
  <c r="F32" i="2"/>
  <c r="F37" i="2"/>
  <c r="H38" i="2" s="1"/>
  <c r="F33" i="2"/>
  <c r="F31" i="2"/>
  <c r="F30" i="2"/>
  <c r="F34" i="2"/>
  <c r="J19" i="2"/>
  <c r="F35" i="2" l="1"/>
  <c r="H35" i="2" s="1"/>
  <c r="F36" i="2" l="1"/>
  <c r="F40" i="2" s="1"/>
</calcChain>
</file>

<file path=xl/sharedStrings.xml><?xml version="1.0" encoding="utf-8"?>
<sst xmlns="http://schemas.openxmlformats.org/spreadsheetml/2006/main" count="55" uniqueCount="47">
  <si>
    <t>Brutto</t>
  </si>
  <si>
    <t>KV AG</t>
  </si>
  <si>
    <t>RV AG</t>
  </si>
  <si>
    <t>AV AG</t>
  </si>
  <si>
    <t>PV AG</t>
  </si>
  <si>
    <t>Summe SV AG</t>
  </si>
  <si>
    <t>Summe AG</t>
  </si>
  <si>
    <t>Summe Zeitraum</t>
  </si>
  <si>
    <t>Einmalzahlungen</t>
  </si>
  <si>
    <t>Summe Einmalzahlungen</t>
  </si>
  <si>
    <t>Gesamt</t>
  </si>
  <si>
    <t>Rentenaltlast</t>
  </si>
  <si>
    <t>VBG</t>
  </si>
  <si>
    <t>WAZ</t>
  </si>
  <si>
    <t>Zeitraum</t>
  </si>
  <si>
    <t>(Gefahrenklasse)</t>
  </si>
  <si>
    <t>(Beitragsfuß)</t>
  </si>
  <si>
    <t>Einstufung</t>
  </si>
  <si>
    <t>Jahressonderzahlung</t>
  </si>
  <si>
    <t>Einmalzahlung gesamt</t>
  </si>
  <si>
    <t>Name, Vorname</t>
  </si>
  <si>
    <t>Kindergeldanteil</t>
  </si>
  <si>
    <t>* Anzahl der Monate</t>
  </si>
  <si>
    <t>(auf VJ-Basis)</t>
  </si>
  <si>
    <t>Gesamtbrutto</t>
  </si>
  <si>
    <t>AG-Anteil VWL</t>
  </si>
  <si>
    <t>Einstellungsdatum</t>
  </si>
  <si>
    <t>Austrittsdatum</t>
  </si>
  <si>
    <t>Anzahl der Kinder</t>
  </si>
  <si>
    <t>Kindergeldberecht. Kinder</t>
  </si>
  <si>
    <t>Leistungsentgelt nach § 18 TVöD ( 6% vom Entgelt Sept.)</t>
  </si>
  <si>
    <t>U2</t>
  </si>
  <si>
    <t>mtl. Entgelt lt. Tab</t>
  </si>
  <si>
    <t>BG</t>
  </si>
  <si>
    <t>InsolvenzAG</t>
  </si>
  <si>
    <t>BG gesamt ohne InsolvenzAG</t>
  </si>
  <si>
    <t>x</t>
  </si>
  <si>
    <t>mtl. Basis für Sonderzahlung</t>
  </si>
  <si>
    <t>tarifliche Einmalzahlung</t>
  </si>
  <si>
    <t>Tarif: TVöD-VKA</t>
  </si>
  <si>
    <t>lt. Bescheid für 2013</t>
  </si>
  <si>
    <t>im Allgemeinen Durchschnitt 07-09</t>
  </si>
  <si>
    <t>Formular aktualisiert am: 01.01.2016</t>
  </si>
  <si>
    <t>01.01.-31.01.</t>
  </si>
  <si>
    <t>01.02.-31.12.</t>
  </si>
  <si>
    <t>E 9 / 2</t>
  </si>
  <si>
    <t>Maxi Musterfrau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</si>
</sst>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0.0%"/>
  </numFmts>
  <fonts count="14" x14ac:knownFonts="1">
    <font>
      <sz val="10"/>
      <name val="Arial"/>
    </font>
    <font>
      <sz val="1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u/>
      <sz val="8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horizontal="right"/>
    </xf>
    <xf numFmtId="44" fontId="0" fillId="0" borderId="1" xfId="3" applyFont="1" applyBorder="1"/>
    <xf numFmtId="44" fontId="0" fillId="0" borderId="1" xfId="0" applyNumberFormat="1" applyBorder="1"/>
    <xf numFmtId="0" fontId="0" fillId="0" borderId="0" xfId="0" applyBorder="1"/>
    <xf numFmtId="44" fontId="0" fillId="0" borderId="0" xfId="3" applyFont="1" applyBorder="1"/>
    <xf numFmtId="0" fontId="0" fillId="0" borderId="2" xfId="0" applyBorder="1"/>
    <xf numFmtId="0" fontId="2" fillId="0" borderId="0" xfId="0" applyFont="1"/>
    <xf numFmtId="0" fontId="2" fillId="0" borderId="0" xfId="0" applyFont="1" applyBorder="1"/>
    <xf numFmtId="0" fontId="0" fillId="0" borderId="0" xfId="0" applyFill="1"/>
    <xf numFmtId="44" fontId="0" fillId="0" borderId="1" xfId="3" applyFont="1" applyFill="1" applyBorder="1"/>
    <xf numFmtId="44" fontId="0" fillId="2" borderId="1" xfId="1" applyFont="1" applyFill="1" applyBorder="1"/>
    <xf numFmtId="2" fontId="0" fillId="2" borderId="0" xfId="0" applyNumberFormat="1" applyFill="1"/>
    <xf numFmtId="2" fontId="0" fillId="0" borderId="0" xfId="0" applyNumberFormat="1" applyFill="1"/>
    <xf numFmtId="44" fontId="0" fillId="0" borderId="0" xfId="3" quotePrefix="1" applyFont="1" applyBorder="1"/>
    <xf numFmtId="17" fontId="0" fillId="0" borderId="0" xfId="0" applyNumberFormat="1" applyFill="1"/>
    <xf numFmtId="44" fontId="0" fillId="0" borderId="0" xfId="1" applyFont="1" applyFill="1" applyBorder="1"/>
    <xf numFmtId="0" fontId="0" fillId="2" borderId="3" xfId="0" applyNumberFormat="1" applyFill="1" applyBorder="1"/>
    <xf numFmtId="0" fontId="0" fillId="2" borderId="4" xfId="0" applyNumberFormat="1" applyFill="1" applyBorder="1"/>
    <xf numFmtId="0" fontId="0" fillId="0" borderId="3" xfId="0" applyNumberFormat="1" applyFill="1" applyBorder="1"/>
    <xf numFmtId="0" fontId="4" fillId="0" borderId="0" xfId="0" applyFont="1"/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44" fontId="3" fillId="0" borderId="1" xfId="0" applyNumberFormat="1" applyFont="1" applyBorder="1"/>
    <xf numFmtId="0" fontId="6" fillId="0" borderId="0" xfId="0" applyFont="1"/>
    <xf numFmtId="44" fontId="6" fillId="0" borderId="1" xfId="0" applyNumberFormat="1" applyFont="1" applyBorder="1"/>
    <xf numFmtId="0" fontId="0" fillId="0" borderId="0" xfId="0" quotePrefix="1"/>
    <xf numFmtId="0" fontId="7" fillId="0" borderId="0" xfId="0" applyFont="1"/>
    <xf numFmtId="44" fontId="6" fillId="0" borderId="0" xfId="0" applyNumberFormat="1" applyFont="1" applyBorder="1"/>
    <xf numFmtId="0" fontId="8" fillId="0" borderId="0" xfId="0" applyFont="1"/>
    <xf numFmtId="44" fontId="6" fillId="0" borderId="5" xfId="0" applyNumberFormat="1" applyFont="1" applyBorder="1"/>
    <xf numFmtId="0" fontId="3" fillId="0" borderId="6" xfId="0" applyFont="1" applyBorder="1"/>
    <xf numFmtId="44" fontId="3" fillId="0" borderId="7" xfId="0" applyNumberFormat="1" applyFont="1" applyBorder="1"/>
    <xf numFmtId="0" fontId="0" fillId="2" borderId="2" xfId="0" applyNumberFormat="1" applyFill="1" applyBorder="1"/>
    <xf numFmtId="0" fontId="0" fillId="0" borderId="2" xfId="0" applyNumberFormat="1" applyFill="1" applyBorder="1"/>
    <xf numFmtId="44" fontId="3" fillId="0" borderId="6" xfId="0" applyNumberFormat="1" applyFont="1" applyBorder="1"/>
    <xf numFmtId="0" fontId="9" fillId="0" borderId="0" xfId="0" applyFont="1"/>
    <xf numFmtId="0" fontId="0" fillId="0" borderId="0" xfId="0" applyBorder="1" applyAlignment="1">
      <alignment horizontal="right"/>
    </xf>
    <xf numFmtId="0" fontId="0" fillId="2" borderId="1" xfId="0" applyFill="1" applyBorder="1" applyAlignment="1">
      <alignment horizontal="center"/>
    </xf>
    <xf numFmtId="0" fontId="10" fillId="0" borderId="0" xfId="0" applyFont="1" applyAlignment="1">
      <alignment horizontal="right"/>
    </xf>
    <xf numFmtId="0" fontId="0" fillId="0" borderId="3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3" borderId="0" xfId="0" applyFont="1" applyFill="1"/>
    <xf numFmtId="0" fontId="0" fillId="3" borderId="0" xfId="0" applyFill="1"/>
    <xf numFmtId="44" fontId="6" fillId="0" borderId="10" xfId="0" applyNumberFormat="1" applyFont="1" applyBorder="1"/>
    <xf numFmtId="0" fontId="0" fillId="3" borderId="11" xfId="0" applyFill="1" applyBorder="1"/>
    <xf numFmtId="0" fontId="0" fillId="0" borderId="11" xfId="0" applyBorder="1"/>
    <xf numFmtId="0" fontId="6" fillId="3" borderId="11" xfId="0" applyFont="1" applyFill="1" applyBorder="1"/>
    <xf numFmtId="0" fontId="0" fillId="0" borderId="4" xfId="0" applyBorder="1"/>
    <xf numFmtId="0" fontId="0" fillId="0" borderId="12" xfId="0" applyBorder="1" applyAlignment="1">
      <alignment horizontal="right"/>
    </xf>
    <xf numFmtId="0" fontId="7" fillId="0" borderId="0" xfId="0" applyFont="1" applyAlignment="1">
      <alignment wrapText="1"/>
    </xf>
    <xf numFmtId="0" fontId="11" fillId="0" borderId="0" xfId="0" applyFont="1"/>
    <xf numFmtId="2" fontId="0" fillId="0" borderId="0" xfId="0" applyNumberFormat="1"/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 horizontal="right"/>
    </xf>
    <xf numFmtId="2" fontId="0" fillId="0" borderId="0" xfId="3" applyNumberFormat="1" applyFont="1" applyBorder="1"/>
    <xf numFmtId="44" fontId="0" fillId="0" borderId="13" xfId="3" applyFont="1" applyBorder="1"/>
    <xf numFmtId="0" fontId="0" fillId="2" borderId="1" xfId="0" applyFill="1" applyBorder="1" applyAlignment="1">
      <alignment horizontal="center" vertical="center"/>
    </xf>
    <xf numFmtId="0" fontId="0" fillId="2" borderId="1" xfId="3" applyNumberFormat="1" applyFont="1" applyFill="1" applyBorder="1"/>
    <xf numFmtId="0" fontId="0" fillId="0" borderId="0" xfId="0" applyFill="1" applyBorder="1" applyAlignment="1">
      <alignment horizontal="right"/>
    </xf>
    <xf numFmtId="44" fontId="6" fillId="0" borderId="1" xfId="3" applyFont="1" applyBorder="1"/>
    <xf numFmtId="164" fontId="0" fillId="2" borderId="0" xfId="2" applyNumberFormat="1" applyFont="1" applyFill="1"/>
    <xf numFmtId="44" fontId="2" fillId="0" borderId="0" xfId="0" applyNumberFormat="1" applyFont="1" applyAlignment="1">
      <alignment horizontal="right"/>
    </xf>
    <xf numFmtId="14" fontId="12" fillId="0" borderId="0" xfId="0" applyNumberFormat="1" applyFont="1" applyBorder="1" applyAlignment="1">
      <alignment vertical="top"/>
    </xf>
    <xf numFmtId="44" fontId="0" fillId="0" borderId="0" xfId="0" applyNumberFormat="1"/>
    <xf numFmtId="10" fontId="0" fillId="0" borderId="0" xfId="0" applyNumberFormat="1"/>
    <xf numFmtId="0" fontId="0" fillId="0" borderId="0" xfId="0" applyFill="1" applyAlignment="1">
      <alignment horizontal="right"/>
    </xf>
    <xf numFmtId="0" fontId="11" fillId="0" borderId="0" xfId="0" applyFont="1" applyFill="1"/>
    <xf numFmtId="0" fontId="0" fillId="0" borderId="0" xfId="0" applyFill="1" applyBorder="1" applyAlignment="1">
      <alignment horizontal="center" vertical="center"/>
    </xf>
    <xf numFmtId="0" fontId="4" fillId="0" borderId="0" xfId="0" quotePrefix="1" applyFont="1"/>
    <xf numFmtId="0" fontId="4" fillId="0" borderId="4" xfId="0" applyNumberFormat="1" applyFont="1" applyFill="1" applyBorder="1" applyAlignment="1">
      <alignment horizontal="center"/>
    </xf>
    <xf numFmtId="44" fontId="4" fillId="0" borderId="0" xfId="0" applyNumberFormat="1" applyFont="1"/>
    <xf numFmtId="0" fontId="4" fillId="0" borderId="0" xfId="0" quotePrefix="1" applyFont="1" applyFill="1"/>
    <xf numFmtId="44" fontId="0" fillId="0" borderId="13" xfId="3" applyFont="1" applyFill="1" applyBorder="1" applyAlignment="1">
      <alignment horizontal="center" vertical="center"/>
    </xf>
    <xf numFmtId="0" fontId="4" fillId="0" borderId="0" xfId="0" applyFont="1" applyFill="1"/>
    <xf numFmtId="0" fontId="13" fillId="0" borderId="0" xfId="0" applyFont="1"/>
    <xf numFmtId="44" fontId="1" fillId="2" borderId="1" xfId="3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3" applyNumberFormat="1" applyFont="1" applyFill="1" applyBorder="1"/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0" xfId="0" applyFont="1" applyBorder="1" applyAlignment="1">
      <alignment horizontal="center"/>
    </xf>
  </cellXfs>
  <cellStyles count="4">
    <cellStyle name="Euro" xfId="1"/>
    <cellStyle name="Prozent" xfId="2" builtinId="5"/>
    <cellStyle name="Standard" xfId="0" builtinId="0"/>
    <cellStyle name="Währung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zoomScaleNormal="100" workbookViewId="0">
      <selection activeCell="B16" sqref="B16"/>
    </sheetView>
  </sheetViews>
  <sheetFormatPr baseColWidth="10" defaultRowHeight="12.75" x14ac:dyDescent="0.2"/>
  <cols>
    <col min="2" max="2" width="13.28515625" customWidth="1"/>
    <col min="3" max="3" width="13" bestFit="1" customWidth="1"/>
    <col min="4" max="4" width="13" customWidth="1"/>
    <col min="5" max="5" width="13.28515625" customWidth="1"/>
    <col min="6" max="6" width="13" bestFit="1" customWidth="1"/>
    <col min="7" max="7" width="1.42578125" customWidth="1"/>
    <col min="8" max="8" width="26.140625" bestFit="1" customWidth="1"/>
    <col min="9" max="9" width="1.7109375" customWidth="1"/>
    <col min="10" max="10" width="10.28515625" style="20" bestFit="1" customWidth="1"/>
  </cols>
  <sheetData>
    <row r="1" spans="1:10" ht="15.75" x14ac:dyDescent="0.25">
      <c r="B1" s="39" t="s">
        <v>20</v>
      </c>
      <c r="C1" s="82" t="s">
        <v>46</v>
      </c>
      <c r="D1" s="83"/>
      <c r="E1" s="83"/>
      <c r="F1" s="84"/>
      <c r="H1" s="22"/>
    </row>
    <row r="2" spans="1:10" x14ac:dyDescent="0.2">
      <c r="B2" s="1" t="s">
        <v>26</v>
      </c>
      <c r="C2" s="81"/>
      <c r="D2" s="41"/>
      <c r="E2" s="1" t="s">
        <v>28</v>
      </c>
      <c r="F2" s="38">
        <v>0</v>
      </c>
      <c r="H2" s="22"/>
    </row>
    <row r="3" spans="1:10" x14ac:dyDescent="0.2">
      <c r="B3" s="37" t="s">
        <v>27</v>
      </c>
      <c r="C3" s="38"/>
      <c r="D3" s="42"/>
      <c r="E3" s="50" t="s">
        <v>29</v>
      </c>
      <c r="F3" s="38">
        <v>0</v>
      </c>
      <c r="H3" s="22"/>
    </row>
    <row r="4" spans="1:10" x14ac:dyDescent="0.2">
      <c r="B4" s="37"/>
      <c r="C4" s="54"/>
      <c r="D4" s="54"/>
      <c r="E4" s="60"/>
      <c r="F4" s="54"/>
      <c r="H4" s="22"/>
    </row>
    <row r="5" spans="1:10" x14ac:dyDescent="0.2">
      <c r="A5" s="64" t="s">
        <v>39</v>
      </c>
      <c r="B5" s="37"/>
      <c r="C5" s="40"/>
      <c r="D5" s="40"/>
      <c r="E5" s="54"/>
      <c r="F5" s="40"/>
      <c r="H5" s="22"/>
    </row>
    <row r="6" spans="1:10" x14ac:dyDescent="0.2">
      <c r="B6" s="1" t="s">
        <v>17</v>
      </c>
      <c r="C6" s="80" t="s">
        <v>45</v>
      </c>
      <c r="D6" s="80" t="s">
        <v>45</v>
      </c>
      <c r="E6" s="38" t="str">
        <f>D6</f>
        <v>E 9 / 2</v>
      </c>
      <c r="F6" s="38" t="str">
        <f>E6</f>
        <v>E 9 / 2</v>
      </c>
      <c r="H6" s="15"/>
      <c r="J6" s="21"/>
    </row>
    <row r="7" spans="1:10" x14ac:dyDescent="0.2">
      <c r="B7" s="1" t="s">
        <v>32</v>
      </c>
      <c r="C7" s="11">
        <v>2925.94</v>
      </c>
      <c r="D7" s="11">
        <v>2994.7</v>
      </c>
      <c r="E7" s="11"/>
      <c r="F7" s="11"/>
      <c r="H7" s="73"/>
    </row>
    <row r="8" spans="1:10" x14ac:dyDescent="0.2">
      <c r="B8" s="1" t="s">
        <v>21</v>
      </c>
      <c r="C8" s="11">
        <v>0</v>
      </c>
      <c r="D8" s="11">
        <f>C8</f>
        <v>0</v>
      </c>
      <c r="E8" s="11">
        <f>D8</f>
        <v>0</v>
      </c>
      <c r="F8" s="11">
        <f>D8</f>
        <v>0</v>
      </c>
      <c r="H8" s="70"/>
      <c r="J8" s="21"/>
    </row>
    <row r="9" spans="1:10" x14ac:dyDescent="0.2">
      <c r="B9" s="1" t="s">
        <v>25</v>
      </c>
      <c r="C9" s="11">
        <v>0</v>
      </c>
      <c r="D9" s="11">
        <f>C9</f>
        <v>0</v>
      </c>
      <c r="E9" s="11">
        <f>D9</f>
        <v>0</v>
      </c>
      <c r="F9" s="11">
        <f>D9</f>
        <v>0</v>
      </c>
      <c r="H9" s="16"/>
    </row>
    <row r="10" spans="1:10" x14ac:dyDescent="0.2">
      <c r="B10" s="1" t="s">
        <v>13</v>
      </c>
      <c r="C10" s="38">
        <v>40</v>
      </c>
      <c r="D10" s="38">
        <v>40</v>
      </c>
      <c r="E10" s="38">
        <v>40</v>
      </c>
      <c r="F10" s="38">
        <v>40</v>
      </c>
    </row>
    <row r="11" spans="1:10" x14ac:dyDescent="0.2">
      <c r="A11" t="s">
        <v>0</v>
      </c>
      <c r="B11" s="67"/>
      <c r="C11" s="10">
        <v>3071.16</v>
      </c>
      <c r="D11" s="10">
        <v>3143.33</v>
      </c>
      <c r="E11" s="10">
        <f>(E7+E8+E9)*E10/40</f>
        <v>0</v>
      </c>
      <c r="F11" s="10">
        <f>(F7+F8+F9)*F10/40</f>
        <v>0</v>
      </c>
      <c r="J11" s="72">
        <f>C11*C21+D11*D21+E11*E21</f>
        <v>37647.789999999994</v>
      </c>
    </row>
    <row r="12" spans="1:10" x14ac:dyDescent="0.2">
      <c r="B12" t="s">
        <v>14</v>
      </c>
      <c r="C12" s="77" t="s">
        <v>43</v>
      </c>
      <c r="D12" s="79" t="s">
        <v>44</v>
      </c>
      <c r="E12" s="59"/>
      <c r="F12" s="59"/>
    </row>
    <row r="13" spans="1:10" x14ac:dyDescent="0.2">
      <c r="A13" t="s">
        <v>1</v>
      </c>
      <c r="B13" s="12">
        <v>7.3</v>
      </c>
      <c r="C13" s="2">
        <f t="shared" ref="C13:C18" si="0">$C$11*B13/100</f>
        <v>224.19467999999998</v>
      </c>
      <c r="D13" s="2">
        <f t="shared" ref="D13:D18" si="1">$D$11*B13/100</f>
        <v>229.46308999999997</v>
      </c>
      <c r="E13" s="2">
        <f t="shared" ref="E13:E18" si="2">$E$11*B13/100</f>
        <v>0</v>
      </c>
      <c r="F13" s="2">
        <f t="shared" ref="F13:F18" si="3">$F$11*B13/100</f>
        <v>0</v>
      </c>
      <c r="H13" s="55"/>
    </row>
    <row r="14" spans="1:10" x14ac:dyDescent="0.2">
      <c r="A14" t="s">
        <v>2</v>
      </c>
      <c r="B14" s="53">
        <v>9.35</v>
      </c>
      <c r="C14" s="2">
        <f t="shared" si="0"/>
        <v>287.15346</v>
      </c>
      <c r="D14" s="2">
        <f t="shared" si="1"/>
        <v>293.90135499999997</v>
      </c>
      <c r="E14" s="2">
        <f t="shared" si="2"/>
        <v>0</v>
      </c>
      <c r="F14" s="2">
        <f t="shared" si="3"/>
        <v>0</v>
      </c>
      <c r="H14" s="20"/>
    </row>
    <row r="15" spans="1:10" x14ac:dyDescent="0.2">
      <c r="A15" t="s">
        <v>3</v>
      </c>
      <c r="B15" s="53">
        <v>1.5</v>
      </c>
      <c r="C15" s="2">
        <f t="shared" si="0"/>
        <v>46.067399999999999</v>
      </c>
      <c r="D15" s="2">
        <f t="shared" si="1"/>
        <v>47.149949999999997</v>
      </c>
      <c r="E15" s="2">
        <f t="shared" si="2"/>
        <v>0</v>
      </c>
      <c r="F15" s="2">
        <f t="shared" si="3"/>
        <v>0</v>
      </c>
      <c r="H15" s="55"/>
    </row>
    <row r="16" spans="1:10" x14ac:dyDescent="0.2">
      <c r="A16" t="s">
        <v>4</v>
      </c>
      <c r="B16">
        <v>1.2749999999999999</v>
      </c>
      <c r="C16" s="2">
        <f t="shared" si="0"/>
        <v>39.157289999999996</v>
      </c>
      <c r="D16" s="2">
        <f t="shared" si="1"/>
        <v>40.077457499999994</v>
      </c>
      <c r="E16" s="2">
        <f t="shared" si="2"/>
        <v>0</v>
      </c>
      <c r="F16" s="2">
        <f t="shared" si="3"/>
        <v>0</v>
      </c>
      <c r="H16" s="76"/>
    </row>
    <row r="17" spans="1:10" x14ac:dyDescent="0.2">
      <c r="A17" t="s">
        <v>31</v>
      </c>
      <c r="B17" s="12">
        <v>0.79</v>
      </c>
      <c r="C17" s="2">
        <f t="shared" si="0"/>
        <v>24.262163999999999</v>
      </c>
      <c r="D17" s="2">
        <f t="shared" si="1"/>
        <v>24.832307</v>
      </c>
      <c r="E17" s="2">
        <f t="shared" si="2"/>
        <v>0</v>
      </c>
      <c r="F17" s="2">
        <f t="shared" si="3"/>
        <v>0</v>
      </c>
    </row>
    <row r="18" spans="1:10" x14ac:dyDescent="0.2">
      <c r="A18" t="s">
        <v>34</v>
      </c>
      <c r="B18" s="12">
        <v>0.09</v>
      </c>
      <c r="C18" s="2">
        <f t="shared" si="0"/>
        <v>2.7640439999999997</v>
      </c>
      <c r="D18" s="2">
        <f t="shared" si="1"/>
        <v>2.8289969999999998</v>
      </c>
      <c r="E18" s="2">
        <f t="shared" si="2"/>
        <v>0</v>
      </c>
      <c r="F18" s="2">
        <f t="shared" si="3"/>
        <v>0</v>
      </c>
      <c r="G18" s="26"/>
      <c r="H18" s="55"/>
    </row>
    <row r="19" spans="1:10" x14ac:dyDescent="0.2">
      <c r="A19" t="s">
        <v>5</v>
      </c>
      <c r="C19" s="3">
        <f>SUM(C13:C18)</f>
        <v>623.59903799999995</v>
      </c>
      <c r="D19" s="3">
        <f>SUM(D13:D18)</f>
        <v>638.25315649999993</v>
      </c>
      <c r="E19" s="3">
        <f>SUM(E13:E18)</f>
        <v>0</v>
      </c>
      <c r="F19" s="3">
        <f>SUM(F13:F18)</f>
        <v>0</v>
      </c>
      <c r="J19" s="72">
        <f>C19*C21+D19*D21+E19*E21</f>
        <v>7644.3837594999995</v>
      </c>
    </row>
    <row r="20" spans="1:10" x14ac:dyDescent="0.2">
      <c r="A20" s="24" t="s">
        <v>6</v>
      </c>
      <c r="B20" s="24"/>
      <c r="C20" s="25">
        <f>C11+C19</f>
        <v>3694.7590379999997</v>
      </c>
      <c r="D20" s="61">
        <f>IF(D12&lt;&gt;"",D11+D19,0)</f>
        <v>3781.5831564999999</v>
      </c>
      <c r="E20" s="61">
        <f>IF(E12&lt;&gt;"",E11+E19,0)</f>
        <v>0</v>
      </c>
      <c r="F20" s="61">
        <f>IF(F12&lt;&gt;"",F11+F19,0)</f>
        <v>0</v>
      </c>
    </row>
    <row r="21" spans="1:10" x14ac:dyDescent="0.2">
      <c r="A21" s="26" t="s">
        <v>22</v>
      </c>
      <c r="C21" s="38">
        <v>1</v>
      </c>
      <c r="D21" s="38">
        <v>11</v>
      </c>
      <c r="E21" s="38"/>
      <c r="F21" s="38"/>
      <c r="J21" s="21"/>
    </row>
    <row r="22" spans="1:10" x14ac:dyDescent="0.2">
      <c r="A22" s="24" t="s">
        <v>7</v>
      </c>
      <c r="B22" s="24"/>
      <c r="C22" s="25">
        <f>C20*C21</f>
        <v>3694.7590379999997</v>
      </c>
      <c r="D22" s="25">
        <f>D20*D21</f>
        <v>41597.414721499998</v>
      </c>
      <c r="E22" s="25">
        <f>E20*E21</f>
        <v>0</v>
      </c>
      <c r="F22" s="25">
        <f>F21*F20</f>
        <v>0</v>
      </c>
      <c r="G22" s="43"/>
      <c r="H22" s="25">
        <f>SUM(C22:F22)</f>
        <v>45292.173759499994</v>
      </c>
      <c r="I22" s="44"/>
    </row>
    <row r="23" spans="1:10" x14ac:dyDescent="0.2">
      <c r="C23" s="6"/>
      <c r="D23" s="4"/>
      <c r="E23" s="4"/>
      <c r="F23" s="6"/>
    </row>
    <row r="24" spans="1:10" x14ac:dyDescent="0.2">
      <c r="A24" s="27" t="s">
        <v>8</v>
      </c>
      <c r="C24" s="4"/>
      <c r="D24" s="4"/>
      <c r="E24" s="4"/>
      <c r="F24" s="4"/>
    </row>
    <row r="25" spans="1:10" x14ac:dyDescent="0.2">
      <c r="A25" s="52" t="s">
        <v>37</v>
      </c>
      <c r="C25" s="78"/>
      <c r="D25" s="78" t="s">
        <v>36</v>
      </c>
      <c r="E25" s="58"/>
      <c r="F25" s="58"/>
      <c r="H25" s="20" t="s">
        <v>41</v>
      </c>
    </row>
    <row r="26" spans="1:10" x14ac:dyDescent="0.2">
      <c r="A26" s="68" t="s">
        <v>38</v>
      </c>
      <c r="B26" s="9"/>
      <c r="C26" s="69"/>
      <c r="D26" s="69"/>
      <c r="E26" s="69"/>
      <c r="F26" s="74">
        <v>0</v>
      </c>
      <c r="G26" s="9"/>
      <c r="H26" s="75"/>
    </row>
    <row r="27" spans="1:10" x14ac:dyDescent="0.2">
      <c r="A27" t="s">
        <v>30</v>
      </c>
      <c r="C27" s="5"/>
      <c r="D27" s="5"/>
      <c r="E27" s="5"/>
      <c r="F27" s="57">
        <f>C11*6/100</f>
        <v>184.2696</v>
      </c>
    </row>
    <row r="28" spans="1:10" x14ac:dyDescent="0.2">
      <c r="A28" t="s">
        <v>18</v>
      </c>
      <c r="C28" s="62">
        <v>0.6</v>
      </c>
      <c r="E28" s="5"/>
      <c r="F28" s="10">
        <f>C11*C28</f>
        <v>1842.6959999999999</v>
      </c>
    </row>
    <row r="29" spans="1:10" x14ac:dyDescent="0.2">
      <c r="A29" s="24" t="s">
        <v>9</v>
      </c>
      <c r="B29" s="24"/>
      <c r="C29" s="28"/>
      <c r="D29" s="28"/>
      <c r="E29" s="28"/>
      <c r="F29" s="25">
        <f>SUM(F26:F28)</f>
        <v>2026.9656</v>
      </c>
      <c r="G29" s="46"/>
    </row>
    <row r="30" spans="1:10" x14ac:dyDescent="0.2">
      <c r="A30" t="s">
        <v>1</v>
      </c>
      <c r="B30" s="13">
        <f>B13</f>
        <v>7.3</v>
      </c>
      <c r="C30" s="5"/>
      <c r="D30" s="5"/>
      <c r="E30" s="56"/>
      <c r="F30" s="2">
        <f>F29*B30/100</f>
        <v>147.96848879999999</v>
      </c>
      <c r="G30" s="47"/>
    </row>
    <row r="31" spans="1:10" x14ac:dyDescent="0.2">
      <c r="A31" t="s">
        <v>2</v>
      </c>
      <c r="B31" s="13">
        <f>B14</f>
        <v>9.35</v>
      </c>
      <c r="C31" s="5"/>
      <c r="D31" s="5"/>
      <c r="E31" s="5"/>
      <c r="F31" s="2">
        <f>$F$29*B31/100</f>
        <v>189.52128359999998</v>
      </c>
      <c r="G31" s="47"/>
    </row>
    <row r="32" spans="1:10" x14ac:dyDescent="0.2">
      <c r="A32" t="s">
        <v>3</v>
      </c>
      <c r="B32" s="13">
        <f>B15</f>
        <v>1.5</v>
      </c>
      <c r="C32" s="5"/>
      <c r="D32" s="5"/>
      <c r="E32" s="5"/>
      <c r="F32" s="2">
        <f>$F$29*B32/100</f>
        <v>30.404484000000004</v>
      </c>
      <c r="G32" s="47"/>
    </row>
    <row r="33" spans="1:10" x14ac:dyDescent="0.2">
      <c r="A33" t="s">
        <v>4</v>
      </c>
      <c r="B33" s="9">
        <f>B16</f>
        <v>1.2749999999999999</v>
      </c>
      <c r="C33" s="9"/>
      <c r="D33" s="9"/>
      <c r="E33" s="14"/>
      <c r="F33" s="2">
        <f>$F$29*B33/100</f>
        <v>25.8438114</v>
      </c>
      <c r="G33" s="47"/>
    </row>
    <row r="34" spans="1:10" x14ac:dyDescent="0.2">
      <c r="A34" t="s">
        <v>34</v>
      </c>
      <c r="B34" s="9">
        <f>B18</f>
        <v>0.09</v>
      </c>
      <c r="C34" s="9"/>
      <c r="D34" s="9"/>
      <c r="E34" s="13"/>
      <c r="F34" s="2">
        <f>$F$29*B34/100</f>
        <v>1.8242690399999999</v>
      </c>
      <c r="G34" s="47"/>
      <c r="H34" s="29" t="s">
        <v>19</v>
      </c>
    </row>
    <row r="35" spans="1:10" x14ac:dyDescent="0.2">
      <c r="A35" s="24" t="s">
        <v>5</v>
      </c>
      <c r="B35" s="24"/>
      <c r="C35" s="28"/>
      <c r="D35" s="28"/>
      <c r="E35" s="28"/>
      <c r="F35" s="30">
        <f>SUM(F30:F34)</f>
        <v>395.56233684</v>
      </c>
      <c r="G35" s="48"/>
      <c r="H35" s="45">
        <f>F35+F29</f>
        <v>2422.5279368400002</v>
      </c>
      <c r="I35" s="44"/>
    </row>
    <row r="36" spans="1:10" ht="13.5" thickBot="1" x14ac:dyDescent="0.25">
      <c r="A36" s="31" t="s">
        <v>24</v>
      </c>
      <c r="B36" s="31"/>
      <c r="C36" s="31"/>
      <c r="D36" s="31"/>
      <c r="E36" s="31"/>
      <c r="F36" s="32">
        <f>F35+F29+C21*C20+F21*F20+E20*E21+D20*D21</f>
        <v>47714.701696339995</v>
      </c>
    </row>
    <row r="37" spans="1:10" ht="13.5" thickTop="1" x14ac:dyDescent="0.2">
      <c r="A37" s="51" t="s">
        <v>33</v>
      </c>
      <c r="B37" t="s">
        <v>11</v>
      </c>
      <c r="C37" s="17">
        <v>0.17699999999999999</v>
      </c>
      <c r="D37" s="19"/>
      <c r="E37" s="8" t="s">
        <v>16</v>
      </c>
      <c r="F37" s="3">
        <f>((C11*C21+F11*F21+E11*E21+D11*D21+F29)*C39*C38)/1000</f>
        <v>105.33647611799998</v>
      </c>
      <c r="G37" s="44"/>
      <c r="H37" s="36" t="s">
        <v>35</v>
      </c>
    </row>
    <row r="38" spans="1:10" x14ac:dyDescent="0.2">
      <c r="A38" s="20" t="s">
        <v>23</v>
      </c>
      <c r="B38" t="s">
        <v>12</v>
      </c>
      <c r="C38" s="18">
        <v>0.59</v>
      </c>
      <c r="D38" s="71"/>
      <c r="E38" s="7" t="s">
        <v>15</v>
      </c>
      <c r="F38" s="3">
        <f>(C11*C21+F11*F21+E11*E21+D11*D21+F28)*C37/1000</f>
        <v>6.9898160219999985</v>
      </c>
      <c r="G38" s="44"/>
      <c r="H38" s="23">
        <f>SUM(F37:F38)</f>
        <v>112.32629213999998</v>
      </c>
      <c r="I38" s="44"/>
      <c r="J38" s="20" t="s">
        <v>40</v>
      </c>
    </row>
    <row r="39" spans="1:10" x14ac:dyDescent="0.2">
      <c r="C39" s="33">
        <v>4.5</v>
      </c>
      <c r="D39" s="34"/>
      <c r="E39" s="8" t="s">
        <v>16</v>
      </c>
      <c r="F39" s="49"/>
    </row>
    <row r="40" spans="1:10" ht="13.5" thickBot="1" x14ac:dyDescent="0.25">
      <c r="A40" s="31" t="s">
        <v>10</v>
      </c>
      <c r="B40" s="31"/>
      <c r="C40" s="35"/>
      <c r="D40" s="35"/>
      <c r="E40" s="35"/>
      <c r="F40" s="32">
        <f>SUM(F37:F38)+F36</f>
        <v>47827.027988479997</v>
      </c>
      <c r="H40" s="63" t="s">
        <v>42</v>
      </c>
    </row>
    <row r="41" spans="1:10" ht="13.5" thickTop="1" x14ac:dyDescent="0.2">
      <c r="B41" s="26"/>
    </row>
    <row r="42" spans="1:10" x14ac:dyDescent="0.2">
      <c r="E42" s="66"/>
      <c r="F42" s="65"/>
    </row>
  </sheetData>
  <mergeCells count="1">
    <mergeCell ref="C1:F1"/>
  </mergeCells>
  <phoneticPr fontId="4" type="noConversion"/>
  <pageMargins left="1.1499999999999999" right="0.19685039370078741" top="0.63" bottom="0.44" header="0.24" footer="0.17"/>
  <pageSetup paperSize="9" orientation="landscape" verticalDpi="1200" r:id="rId1"/>
  <headerFooter alignWithMargins="0">
    <oddHeader>&amp;LLohnkostenkalkulation 2015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Lohnkostenkalkulation</vt:lpstr>
    </vt:vector>
  </TitlesOfParts>
  <Company>Your Organization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SJR - GF</cp:lastModifiedBy>
  <cp:lastPrinted>2016-09-19T11:44:23Z</cp:lastPrinted>
  <dcterms:created xsi:type="dcterms:W3CDTF">2006-01-19T08:09:56Z</dcterms:created>
  <dcterms:modified xsi:type="dcterms:W3CDTF">2016-09-23T09:12:52Z</dcterms:modified>
</cp:coreProperties>
</file>